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acilitiesMasterPlan\"/>
    </mc:Choice>
  </mc:AlternateContent>
  <bookViews>
    <workbookView xWindow="0" yWindow="0" windowWidth="28800" windowHeight="12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9" i="1" s="1"/>
  <c r="Q49" i="1" l="1"/>
  <c r="Q50" i="1" s="1"/>
  <c r="P49" i="1"/>
  <c r="P50" i="1" s="1"/>
  <c r="O49" i="1"/>
  <c r="O50" i="1" s="1"/>
  <c r="N49" i="1"/>
  <c r="N50" i="1" s="1"/>
  <c r="M49" i="1"/>
  <c r="M50" i="1" s="1"/>
  <c r="L49" i="1"/>
  <c r="L50" i="1" s="1"/>
  <c r="K49" i="1"/>
  <c r="K50" i="1" s="1"/>
  <c r="J49" i="1"/>
  <c r="J50" i="1" s="1"/>
  <c r="I49" i="1"/>
  <c r="I50" i="1" s="1"/>
  <c r="H49" i="1"/>
  <c r="H50" i="1" s="1"/>
  <c r="F53" i="1" l="1"/>
  <c r="F52" i="1"/>
  <c r="F51" i="1"/>
  <c r="F54" i="1"/>
  <c r="F55" i="1" l="1"/>
  <c r="F58" i="1" s="1"/>
  <c r="F56" i="1" l="1"/>
  <c r="F57" i="1"/>
  <c r="F59" i="1" l="1"/>
</calcChain>
</file>

<file path=xl/sharedStrings.xml><?xml version="1.0" encoding="utf-8"?>
<sst xmlns="http://schemas.openxmlformats.org/spreadsheetml/2006/main" count="126" uniqueCount="113">
  <si>
    <t>Project</t>
  </si>
  <si>
    <t>FY17</t>
  </si>
  <si>
    <t>FY18</t>
  </si>
  <si>
    <t>FY19</t>
  </si>
  <si>
    <t>FY20</t>
  </si>
  <si>
    <t>FY21</t>
  </si>
  <si>
    <t>FY22</t>
  </si>
  <si>
    <t>FY23</t>
  </si>
  <si>
    <t>FY 24</t>
  </si>
  <si>
    <t>FY25</t>
  </si>
  <si>
    <t>FY26</t>
  </si>
  <si>
    <t>Category</t>
  </si>
  <si>
    <t>Education</t>
  </si>
  <si>
    <t>Athletics/Recreation</t>
  </si>
  <si>
    <t>Student Support/Auxiliaries</t>
  </si>
  <si>
    <t>Administration</t>
  </si>
  <si>
    <t>Campus External</t>
  </si>
  <si>
    <t>New Nursing Academic and Lab Facility</t>
  </si>
  <si>
    <t>Renovation and Expansion of the Centra</t>
  </si>
  <si>
    <t>Auxiliary Court</t>
  </si>
  <si>
    <t>New Cardio Vas./weight room space</t>
  </si>
  <si>
    <t>Athletic Department Offices</t>
  </si>
  <si>
    <t>Remodeled Locker Rooms</t>
  </si>
  <si>
    <t>New "Student Union/Center" space</t>
  </si>
  <si>
    <t>Expand Dining and Renovate Kitchen</t>
  </si>
  <si>
    <t>Build New Multiple Living Option Residence Hall</t>
  </si>
  <si>
    <t>Description</t>
  </si>
  <si>
    <t>Remodel Student Services Office Area - Modern One Stop Shop Environment</t>
  </si>
  <si>
    <t>Review and Generate More Office Space</t>
  </si>
  <si>
    <t>New Sidewalk and Lighting to HEO/CDL Training Center</t>
  </si>
  <si>
    <t>Parking</t>
  </si>
  <si>
    <t>Access Road Upgrades</t>
  </si>
  <si>
    <t>Entrance Signs and Lighting</t>
  </si>
  <si>
    <t>Pedestrian Safety</t>
  </si>
  <si>
    <t>Campus Safety</t>
  </si>
  <si>
    <t>MILES COMMUNITY COLLEGE 10-YEAR RENOVATION AND NEW CONSTRUCTION PLAN</t>
  </si>
  <si>
    <t>Mirrors Installed in Hallways</t>
  </si>
  <si>
    <t>New Campus Alarm/Alert System</t>
  </si>
  <si>
    <t>Camera System Upgrade/Installation</t>
  </si>
  <si>
    <t>Door Replacement and Lock Systems</t>
  </si>
  <si>
    <t>Exterior Lighting and Blue Light System Installed</t>
  </si>
  <si>
    <t>Contractor Profit</t>
  </si>
  <si>
    <t>Contractor General Conditions</t>
  </si>
  <si>
    <t>Bonds &amp; Insurance</t>
  </si>
  <si>
    <t>Location/Inflation Factor</t>
  </si>
  <si>
    <t>Suggested Construction Contingency</t>
  </si>
  <si>
    <t xml:space="preserve">A/E Fees </t>
  </si>
  <si>
    <t>Building Permit</t>
  </si>
  <si>
    <t>Probable Contractor Costs TOTAL</t>
  </si>
  <si>
    <t>TOTAL NEW CONSTRUCTION COSTS</t>
  </si>
  <si>
    <t>Potential Funding Source</t>
  </si>
  <si>
    <t xml:space="preserve">Review need to more private office space for those who work directly with students.  </t>
  </si>
  <si>
    <t>Renovate Dickinson Street.</t>
  </si>
  <si>
    <t>Install new signage at all campus enntrance locations.</t>
  </si>
  <si>
    <t xml:space="preserve">Create signs and warning mechanisms for pedestrian safety on Dickinson Street. </t>
  </si>
  <si>
    <t xml:space="preserve">Address first-responder needs by installing mirrors at various hallway corners.  </t>
  </si>
  <si>
    <t xml:space="preserve">Install new voice alert systems on campus, at the HEO/CDL Training Center and at the Ag Advancement Center.  </t>
  </si>
  <si>
    <t>View need to install new camera systems at the HEO/CDL Training Center and the Ag Advancement Center.</t>
  </si>
  <si>
    <t xml:space="preserve">Install new lights that help with pedestrian safety on campus and in all parking areas.  </t>
  </si>
  <si>
    <t xml:space="preserve">Install doors and lock systems that help increase safety of students, faculty and staff during active shooter situations.  </t>
  </si>
  <si>
    <t>Donations, Grants, Fee Funds, Intercap Loan, or levy</t>
  </si>
  <si>
    <t>Fee Funds, Intercap Loan</t>
  </si>
  <si>
    <t>Private/Public Partnership, Loans</t>
  </si>
  <si>
    <t>Building Fee Funds</t>
  </si>
  <si>
    <t>Centra Fee Funds, Building Fee Funds, Intercap Loan</t>
  </si>
  <si>
    <t>TOTAL COST w/o Constractor and Fee Costs</t>
  </si>
  <si>
    <t>Building Fee Funds or Housing Construction Funds</t>
  </si>
  <si>
    <t xml:space="preserve">Childcare Facility </t>
  </si>
  <si>
    <t xml:space="preserve">Childcare is viewed as a necessity to better serve our adult population.  Create a childcare facility (either rental space/new space or VA space) to potenially serve 20 children.  </t>
  </si>
  <si>
    <t xml:space="preserve">Childcare Fees or Provider Contract for Service.  </t>
  </si>
  <si>
    <t>Square Footage and Land Size Need</t>
  </si>
  <si>
    <t>Cost Per Square Foot</t>
  </si>
  <si>
    <t>Add Third Science Lab</t>
  </si>
  <si>
    <t>Renovate existing space to create state-of-the-art weight and fitness space including membership and student-athlete training space, cardio rooms with external views, additional courts for public use, and renovated bathrooms.</t>
  </si>
  <si>
    <t>Remodeld Bathrooms - ADA</t>
  </si>
  <si>
    <t xml:space="preserve">Review potential for additional parking if new housing and/or Centra expansion is completed.  Create new parking closer to the Centra entrance.  </t>
  </si>
  <si>
    <t>Redundant Power for Res. Halls and Centra</t>
  </si>
  <si>
    <t>Centra is a Red Cross shelter location.  MCC has no emergency power capabilities in the residence halls, Centra, dining, and other important areas.</t>
  </si>
  <si>
    <t>Construction Cost</t>
  </si>
  <si>
    <t>17,000 new aux. gym space plus current sq. ft. remodel (bathrooms, weight and cardio areas, locker rooms, coach offices)</t>
  </si>
  <si>
    <t xml:space="preserve">Add new entrance to middle of Lucal Hall and create a more inviting space for students to interact with student services, financial aid, and the VP for Enrollment and Student Success.  </t>
  </si>
  <si>
    <t>Need to determine if using existing space or using new.  Possible connection to new housing?</t>
  </si>
  <si>
    <t>What is the current cost per parking spot?</t>
  </si>
  <si>
    <t>Construct a new state-of-the-art nursing wing including two classrooms with full distance education capabilities, four faculty offices, a director's office, a small symposium room, room with hospital beds and teaching equipment, and two simulator labs.  VA Hospital may have space, depends on Custer County and future ownership.</t>
  </si>
  <si>
    <t>Renovate all classrooms</t>
  </si>
  <si>
    <t>Current sq ft., how many rooms?</t>
  </si>
  <si>
    <t>renovation cost? F, F, and E costs</t>
  </si>
  <si>
    <t>Grants, Instructional Requip. Fee Fund, Building Fee Fund</t>
  </si>
  <si>
    <t>Grants, Fee Funds, or levy</t>
  </si>
  <si>
    <t xml:space="preserve">Create a  student center for student activities, ASMCC, and meeting space. This space will be placed between Library and Centra and connected to Dining, Bookstore, and foyer area of Kailey Gym.  </t>
  </si>
  <si>
    <t>Increase in housing occupancy will place demands on dining space and kitchen use.  Create a new dining experience by expanding kitchen and meal options, introduce all-you-care-to-eat options, and offer more seating space.  Move current coffee stand to Bookstore and create additional kitchen and serving area for all-you-care-to-eat option.</t>
  </si>
  <si>
    <t>renovate current Café space - update kitchen - 2,000</t>
  </si>
  <si>
    <t xml:space="preserve">Create four new living units (three bedroom) for families and short-term needs.  Create 40 new suite-style bed spaces (same as Pioneer Hall) as enrollment increases from new athletic programs and strategic enrollment plans.  </t>
  </si>
  <si>
    <t>Elevator Access</t>
  </si>
  <si>
    <t>Current space remodel</t>
  </si>
  <si>
    <t>Renovate current and outdated office space</t>
  </si>
  <si>
    <t>1,300 ln. ft.</t>
  </si>
  <si>
    <t>Grants</t>
  </si>
  <si>
    <t>Identify current space or new space for additional science lab.  Science Lab would serve earth and animal science courses and labs.  Review potential location at new AAC.</t>
  </si>
  <si>
    <t>Build new baseball complex</t>
  </si>
  <si>
    <t>Build a new baseball complex for MCC baseball program - closer to MCC and not part of city complex.</t>
  </si>
  <si>
    <t xml:space="preserve">Possibly close Dickinson Street and make a parking area and front entrance.  </t>
  </si>
  <si>
    <t>Renovate all classrooms (non-lab space) over a 10 year period.  Develop a renovation and F,F,&amp; E schedule.  Review rooms 107 and 113 first.</t>
  </si>
  <si>
    <r>
      <t xml:space="preserve">6, </t>
    </r>
    <r>
      <rPr>
        <sz val="11"/>
        <color rgb="FF00B0F0"/>
        <rFont val="Calibri"/>
        <family val="2"/>
        <scheme val="minor"/>
      </rPr>
      <t>5</t>
    </r>
  </si>
  <si>
    <r>
      <t xml:space="preserve">5, </t>
    </r>
    <r>
      <rPr>
        <sz val="11"/>
        <color rgb="FF00B0F0"/>
        <rFont val="Calibri"/>
        <family val="2"/>
        <scheme val="minor"/>
      </rPr>
      <t>1</t>
    </r>
  </si>
  <si>
    <r>
      <t xml:space="preserve">1, </t>
    </r>
    <r>
      <rPr>
        <sz val="11"/>
        <color rgb="FF00B0F0"/>
        <rFont val="Calibri"/>
        <family val="2"/>
        <scheme val="minor"/>
      </rPr>
      <t>1</t>
    </r>
  </si>
  <si>
    <r>
      <t xml:space="preserve">2, </t>
    </r>
    <r>
      <rPr>
        <sz val="11"/>
        <color rgb="FF00B0F0"/>
        <rFont val="Calibri"/>
        <family val="2"/>
        <scheme val="minor"/>
      </rPr>
      <t>3</t>
    </r>
  </si>
  <si>
    <r>
      <t xml:space="preserve">7, </t>
    </r>
    <r>
      <rPr>
        <sz val="11"/>
        <color rgb="FF00B0F0"/>
        <rFont val="Calibri"/>
        <family val="2"/>
        <scheme val="minor"/>
      </rPr>
      <t>3</t>
    </r>
  </si>
  <si>
    <r>
      <t xml:space="preserve">4, </t>
    </r>
    <r>
      <rPr>
        <sz val="11"/>
        <color rgb="FF00B0F0"/>
        <rFont val="Calibri"/>
        <family val="2"/>
        <scheme val="minor"/>
      </rPr>
      <t>3</t>
    </r>
  </si>
  <si>
    <r>
      <t>3,</t>
    </r>
    <r>
      <rPr>
        <sz val="11"/>
        <color rgb="FF00B0F0"/>
        <rFont val="Calibri"/>
        <family val="2"/>
        <scheme val="minor"/>
      </rPr>
      <t xml:space="preserve"> 2</t>
    </r>
  </si>
  <si>
    <r>
      <t>4,</t>
    </r>
    <r>
      <rPr>
        <sz val="11"/>
        <color rgb="FF00B0F0"/>
        <rFont val="Calibri"/>
        <family val="2"/>
        <scheme val="minor"/>
      </rPr>
      <t xml:space="preserve"> 3</t>
    </r>
  </si>
  <si>
    <t>W/Contractor/Fee Costs/Inflation</t>
  </si>
  <si>
    <t>Create a nice, well-lighted walking path from the main campus to the new Workforce Readiness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</si>
</sst>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164" fontId="0" fillId="0" borderId="0" xfId="1" applyNumberFormat="1" applyFont="1"/>
    <xf numFmtId="0" fontId="5" fillId="0" borderId="0" xfId="0" applyFont="1" applyAlignment="1">
      <alignment horizontal="left" vertical="top"/>
    </xf>
    <xf numFmtId="0" fontId="0" fillId="0" borderId="0" xfId="0" applyAlignment="1"/>
    <xf numFmtId="0" fontId="6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9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/>
    <xf numFmtId="10" fontId="6" fillId="0" borderId="0" xfId="0" applyNumberFormat="1" applyFont="1" applyAlignment="1">
      <alignment horizontal="left" wrapText="1"/>
    </xf>
    <xf numFmtId="164" fontId="6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left" wrapText="1"/>
    </xf>
    <xf numFmtId="0" fontId="4" fillId="0" borderId="1" xfId="0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0" fillId="2" borderId="3" xfId="0" applyFill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0" fillId="0" borderId="4" xfId="0" applyBorder="1" applyAlignment="1">
      <alignment wrapText="1"/>
    </xf>
    <xf numFmtId="164" fontId="0" fillId="0" borderId="4" xfId="1" applyNumberFormat="1" applyFont="1" applyBorder="1"/>
    <xf numFmtId="0" fontId="9" fillId="0" borderId="3" xfId="0" applyFont="1" applyBorder="1" applyAlignment="1">
      <alignment wrapText="1"/>
    </xf>
    <xf numFmtId="164" fontId="8" fillId="0" borderId="3" xfId="1" applyNumberFormat="1" applyFont="1" applyBorder="1"/>
    <xf numFmtId="0" fontId="9" fillId="0" borderId="3" xfId="0" applyFont="1" applyBorder="1"/>
    <xf numFmtId="0" fontId="8" fillId="0" borderId="3" xfId="0" applyFont="1" applyBorder="1"/>
    <xf numFmtId="3" fontId="9" fillId="0" borderId="3" xfId="0" applyNumberFormat="1" applyFont="1" applyBorder="1"/>
    <xf numFmtId="0" fontId="0" fillId="3" borderId="0" xfId="0" applyFill="1"/>
    <xf numFmtId="0" fontId="0" fillId="2" borderId="3" xfId="0" applyFill="1" applyBorder="1" applyAlignment="1">
      <alignment horizontal="center" wrapText="1"/>
    </xf>
    <xf numFmtId="3" fontId="0" fillId="3" borderId="0" xfId="0" applyNumberFormat="1" applyFill="1" applyAlignment="1">
      <alignment horizontal="center" wrapText="1"/>
    </xf>
    <xf numFmtId="6" fontId="0" fillId="3" borderId="0" xfId="0" applyNumberForma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horizontal="center" wrapText="1"/>
    </xf>
    <xf numFmtId="6" fontId="4" fillId="3" borderId="0" xfId="0" applyNumberFormat="1" applyFont="1" applyFill="1" applyAlignment="1">
      <alignment horizontal="center" wrapText="1"/>
    </xf>
    <xf numFmtId="164" fontId="4" fillId="0" borderId="0" xfId="1" applyNumberFormat="1" applyFont="1" applyAlignment="1">
      <alignment wrapText="1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164" fontId="0" fillId="4" borderId="0" xfId="1" applyNumberFormat="1" applyFont="1" applyFill="1"/>
    <xf numFmtId="3" fontId="7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zoomScale="80" zoomScaleNormal="80" workbookViewId="0">
      <pane ySplit="3" topLeftCell="A4" activePane="bottomLeft" state="frozen"/>
      <selection pane="bottomLeft" activeCell="M40" sqref="M40"/>
    </sheetView>
  </sheetViews>
  <sheetFormatPr defaultRowHeight="15" x14ac:dyDescent="0.25"/>
  <cols>
    <col min="1" max="1" width="26.140625" customWidth="1"/>
    <col min="2" max="2" width="47.7109375" customWidth="1"/>
    <col min="3" max="3" width="36.85546875" customWidth="1"/>
    <col min="4" max="4" width="19.7109375" customWidth="1"/>
    <col min="5" max="5" width="14" customWidth="1"/>
    <col min="6" max="6" width="13.28515625" customWidth="1"/>
    <col min="7" max="7" width="21.7109375" style="2" customWidth="1"/>
    <col min="8" max="9" width="11.140625" bestFit="1" customWidth="1"/>
    <col min="10" max="10" width="12.140625" bestFit="1" customWidth="1"/>
    <col min="11" max="12" width="13.7109375" bestFit="1" customWidth="1"/>
    <col min="13" max="13" width="12.5703125" customWidth="1"/>
    <col min="14" max="15" width="13.7109375" bestFit="1" customWidth="1"/>
    <col min="16" max="16" width="12.5703125" customWidth="1"/>
    <col min="17" max="17" width="11.7109375" customWidth="1"/>
  </cols>
  <sheetData>
    <row r="1" spans="1:17" ht="31.5" customHeight="1" x14ac:dyDescent="0.35">
      <c r="A1" s="3" t="s">
        <v>35</v>
      </c>
    </row>
    <row r="3" spans="1:17" ht="30" x14ac:dyDescent="0.25">
      <c r="A3" s="18" t="s">
        <v>11</v>
      </c>
      <c r="B3" s="18" t="s">
        <v>0</v>
      </c>
      <c r="C3" s="18" t="s">
        <v>26</v>
      </c>
      <c r="D3" s="29" t="s">
        <v>70</v>
      </c>
      <c r="E3" s="29" t="s">
        <v>71</v>
      </c>
      <c r="F3" s="29" t="s">
        <v>78</v>
      </c>
      <c r="G3" s="29" t="s">
        <v>50</v>
      </c>
      <c r="H3" s="18" t="s">
        <v>1</v>
      </c>
      <c r="I3" s="18" t="s">
        <v>2</v>
      </c>
      <c r="J3" s="18" t="s">
        <v>3</v>
      </c>
      <c r="K3" s="18" t="s">
        <v>4</v>
      </c>
      <c r="L3" s="18" t="s">
        <v>5</v>
      </c>
      <c r="M3" s="18" t="s">
        <v>6</v>
      </c>
      <c r="N3" s="18" t="s">
        <v>7</v>
      </c>
      <c r="O3" s="18" t="s">
        <v>8</v>
      </c>
      <c r="P3" s="18" t="s">
        <v>9</v>
      </c>
      <c r="Q3" s="18" t="s">
        <v>10</v>
      </c>
    </row>
    <row r="4" spans="1:17" x14ac:dyDescent="0.25">
      <c r="F4" s="4"/>
    </row>
    <row r="5" spans="1:17" x14ac:dyDescent="0.25">
      <c r="A5" s="19" t="s">
        <v>12</v>
      </c>
      <c r="D5" s="28"/>
      <c r="E5" s="28"/>
      <c r="F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74.75" customHeight="1" x14ac:dyDescent="0.25">
      <c r="A6" s="39" t="s">
        <v>103</v>
      </c>
      <c r="B6" t="s">
        <v>17</v>
      </c>
      <c r="C6" s="2" t="s">
        <v>83</v>
      </c>
      <c r="D6" s="30">
        <v>10000</v>
      </c>
      <c r="E6" s="31">
        <v>250</v>
      </c>
      <c r="F6" s="4">
        <v>2500000</v>
      </c>
      <c r="G6" s="2" t="s">
        <v>60</v>
      </c>
      <c r="H6" s="4"/>
      <c r="I6" s="4"/>
      <c r="J6" s="4"/>
      <c r="K6" s="4"/>
      <c r="L6" s="4"/>
      <c r="M6" s="4"/>
      <c r="N6" s="4">
        <v>2500000</v>
      </c>
      <c r="O6" s="4"/>
      <c r="P6" s="4"/>
      <c r="Q6" s="4"/>
    </row>
    <row r="7" spans="1:17" ht="79.5" customHeight="1" x14ac:dyDescent="0.25">
      <c r="B7" t="s">
        <v>72</v>
      </c>
      <c r="C7" s="2" t="s">
        <v>98</v>
      </c>
      <c r="D7" s="32">
        <v>700</v>
      </c>
      <c r="E7" s="31">
        <v>350</v>
      </c>
      <c r="F7" s="4">
        <f>SUM(E7*D7)</f>
        <v>245000</v>
      </c>
      <c r="G7" s="2" t="s">
        <v>88</v>
      </c>
      <c r="H7" s="4"/>
      <c r="I7" s="4"/>
      <c r="J7" s="4"/>
      <c r="K7" s="4">
        <v>245000</v>
      </c>
      <c r="L7" s="4"/>
      <c r="M7" s="4"/>
      <c r="N7" s="4"/>
      <c r="O7" s="4"/>
      <c r="P7" s="4"/>
      <c r="Q7" s="4"/>
    </row>
    <row r="8" spans="1:17" ht="80.25" customHeight="1" x14ac:dyDescent="0.25">
      <c r="A8" s="39" t="s">
        <v>104</v>
      </c>
      <c r="B8" t="s">
        <v>84</v>
      </c>
      <c r="C8" s="2" t="s">
        <v>102</v>
      </c>
      <c r="D8" s="32" t="s">
        <v>85</v>
      </c>
      <c r="E8" s="32" t="s">
        <v>86</v>
      </c>
      <c r="F8" s="4">
        <v>300000</v>
      </c>
      <c r="G8" s="2" t="s">
        <v>87</v>
      </c>
      <c r="H8" s="4">
        <v>30000</v>
      </c>
      <c r="I8" s="4">
        <v>30000</v>
      </c>
      <c r="J8" s="4">
        <v>30000</v>
      </c>
      <c r="K8" s="4">
        <v>30000</v>
      </c>
      <c r="L8" s="4">
        <v>30000</v>
      </c>
      <c r="M8" s="4">
        <v>30000</v>
      </c>
      <c r="N8" s="4">
        <v>30000</v>
      </c>
      <c r="O8" s="4">
        <v>30000</v>
      </c>
      <c r="P8" s="4">
        <v>30000</v>
      </c>
      <c r="Q8" s="4">
        <v>30000</v>
      </c>
    </row>
    <row r="9" spans="1:17" x14ac:dyDescent="0.25">
      <c r="C9" s="2"/>
      <c r="D9" s="32"/>
      <c r="E9" s="32"/>
      <c r="F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19" t="s">
        <v>13</v>
      </c>
      <c r="C10" s="2"/>
      <c r="D10" s="32"/>
      <c r="E10" s="32"/>
      <c r="F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13.25" customHeight="1" x14ac:dyDescent="0.25">
      <c r="A11" s="39" t="s">
        <v>105</v>
      </c>
      <c r="B11" t="s">
        <v>18</v>
      </c>
      <c r="C11" s="34" t="s">
        <v>73</v>
      </c>
      <c r="D11" s="35" t="s">
        <v>79</v>
      </c>
      <c r="E11" s="36">
        <v>200</v>
      </c>
      <c r="F11" s="37">
        <v>4580000</v>
      </c>
      <c r="G11" s="2" t="s">
        <v>64</v>
      </c>
      <c r="H11" s="4"/>
      <c r="I11" s="4"/>
      <c r="J11" s="4"/>
      <c r="K11" s="4"/>
      <c r="L11" s="4">
        <v>4580000</v>
      </c>
      <c r="M11" s="4"/>
      <c r="N11" s="4"/>
      <c r="O11" s="4"/>
      <c r="P11" s="4"/>
      <c r="Q11" s="4"/>
    </row>
    <row r="12" spans="1:17" x14ac:dyDescent="0.25">
      <c r="B12" s="1" t="s">
        <v>19</v>
      </c>
      <c r="C12" s="2"/>
      <c r="D12" s="32">
        <v>17000</v>
      </c>
      <c r="E12" s="31">
        <v>200</v>
      </c>
      <c r="F12" s="4">
        <v>3400000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B13" s="1" t="s">
        <v>20</v>
      </c>
      <c r="C13" s="2"/>
      <c r="D13" s="30">
        <v>2000</v>
      </c>
      <c r="E13" s="31">
        <v>200</v>
      </c>
      <c r="F13" s="4">
        <v>400000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B14" s="1" t="s">
        <v>21</v>
      </c>
      <c r="C14" s="2"/>
      <c r="D14" s="32">
        <v>800</v>
      </c>
      <c r="E14" s="31">
        <v>200</v>
      </c>
      <c r="F14" s="4">
        <v>160000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B15" s="1" t="s">
        <v>22</v>
      </c>
      <c r="C15" s="2"/>
      <c r="D15" s="30">
        <v>1000</v>
      </c>
      <c r="E15" s="31">
        <v>250</v>
      </c>
      <c r="F15" s="4">
        <v>250000</v>
      </c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B16" s="1" t="s">
        <v>74</v>
      </c>
      <c r="C16" s="2"/>
      <c r="D16" s="32">
        <v>400</v>
      </c>
      <c r="E16" s="31">
        <v>300</v>
      </c>
      <c r="F16" s="4">
        <v>120000</v>
      </c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B17" s="1" t="s">
        <v>93</v>
      </c>
      <c r="C17" s="2"/>
      <c r="D17" s="32"/>
      <c r="E17" s="32"/>
      <c r="F17" s="4">
        <v>250000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B18" s="1"/>
      <c r="C18" s="2"/>
      <c r="D18" s="32"/>
      <c r="E18" s="32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45" x14ac:dyDescent="0.25">
      <c r="B19" s="38" t="s">
        <v>99</v>
      </c>
      <c r="C19" s="2" t="s">
        <v>100</v>
      </c>
      <c r="D19" s="32"/>
      <c r="E19" s="32"/>
      <c r="F19" s="4">
        <v>1000000</v>
      </c>
      <c r="H19" s="4"/>
      <c r="I19" s="4"/>
      <c r="J19" s="4"/>
      <c r="K19" s="4"/>
      <c r="L19" s="4"/>
      <c r="M19" s="4"/>
      <c r="N19" s="4"/>
      <c r="O19" s="4"/>
      <c r="P19" s="4">
        <v>1000000</v>
      </c>
      <c r="Q19" s="4"/>
    </row>
    <row r="20" spans="1:17" x14ac:dyDescent="0.25">
      <c r="A20" s="19" t="s">
        <v>14</v>
      </c>
      <c r="C20" s="2"/>
      <c r="D20" s="32"/>
      <c r="E20" s="32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22.25" customHeight="1" x14ac:dyDescent="0.25">
      <c r="A21" s="39" t="s">
        <v>106</v>
      </c>
      <c r="B21" t="s">
        <v>23</v>
      </c>
      <c r="C21" s="2" t="s">
        <v>89</v>
      </c>
      <c r="D21" s="30">
        <v>4000</v>
      </c>
      <c r="E21" s="31">
        <v>200</v>
      </c>
      <c r="F21" s="4">
        <v>800000</v>
      </c>
      <c r="G21" s="2" t="s">
        <v>61</v>
      </c>
      <c r="H21" s="4"/>
      <c r="I21" s="4"/>
      <c r="J21" s="4"/>
      <c r="K21" s="4"/>
      <c r="L21" s="4">
        <v>800000</v>
      </c>
      <c r="M21" s="4"/>
      <c r="N21" s="4"/>
      <c r="O21" s="4"/>
      <c r="P21" s="4"/>
      <c r="Q21" s="4"/>
    </row>
    <row r="22" spans="1:17" ht="156" customHeight="1" x14ac:dyDescent="0.25">
      <c r="A22" s="39" t="s">
        <v>106</v>
      </c>
      <c r="B22" t="s">
        <v>24</v>
      </c>
      <c r="C22" s="2" t="s">
        <v>90</v>
      </c>
      <c r="D22" s="32" t="s">
        <v>91</v>
      </c>
      <c r="E22" s="31">
        <v>500</v>
      </c>
      <c r="F22" s="4">
        <v>1000000</v>
      </c>
      <c r="G22" s="2" t="s">
        <v>61</v>
      </c>
      <c r="H22" s="4"/>
      <c r="I22" s="4"/>
      <c r="J22" s="4"/>
      <c r="K22" s="4">
        <v>1000000</v>
      </c>
      <c r="L22" s="4"/>
      <c r="M22" s="4"/>
      <c r="N22" s="4"/>
      <c r="O22" s="4"/>
      <c r="P22" s="4"/>
      <c r="Q22" s="4"/>
    </row>
    <row r="23" spans="1:17" ht="110.25" customHeight="1" x14ac:dyDescent="0.25">
      <c r="A23" s="39" t="s">
        <v>107</v>
      </c>
      <c r="B23" t="s">
        <v>25</v>
      </c>
      <c r="C23" s="2" t="s">
        <v>92</v>
      </c>
      <c r="D23" s="30">
        <v>12000</v>
      </c>
      <c r="E23" s="31">
        <v>300</v>
      </c>
      <c r="F23" s="4">
        <v>3600000</v>
      </c>
      <c r="G23" s="2" t="s">
        <v>62</v>
      </c>
      <c r="H23" s="4"/>
      <c r="I23" s="4"/>
      <c r="J23" s="4"/>
      <c r="K23" s="4">
        <v>3600000</v>
      </c>
      <c r="L23" s="4"/>
      <c r="M23" s="4"/>
      <c r="N23" s="4"/>
      <c r="O23" s="4"/>
      <c r="P23" s="4"/>
      <c r="Q23" s="4"/>
    </row>
    <row r="24" spans="1:17" ht="90.75" customHeight="1" x14ac:dyDescent="0.25">
      <c r="A24" s="40">
        <v>5</v>
      </c>
      <c r="B24" s="2" t="s">
        <v>27</v>
      </c>
      <c r="C24" s="2" t="s">
        <v>80</v>
      </c>
      <c r="D24" s="32"/>
      <c r="E24" s="32"/>
      <c r="F24" s="4">
        <v>1000000</v>
      </c>
      <c r="G24" s="2" t="s">
        <v>63</v>
      </c>
      <c r="H24" s="4"/>
      <c r="I24" s="4"/>
      <c r="J24" s="4">
        <v>1000000</v>
      </c>
      <c r="K24" s="4"/>
      <c r="L24" s="4"/>
      <c r="M24" s="4"/>
      <c r="N24" s="4"/>
      <c r="O24" s="4"/>
      <c r="P24" s="4"/>
      <c r="Q24" s="4"/>
    </row>
    <row r="25" spans="1:17" ht="96" customHeight="1" x14ac:dyDescent="0.25">
      <c r="B25" t="s">
        <v>67</v>
      </c>
      <c r="C25" s="2" t="s">
        <v>68</v>
      </c>
      <c r="D25" s="32" t="s">
        <v>81</v>
      </c>
      <c r="E25" s="32"/>
      <c r="F25" s="4"/>
      <c r="G25" s="2" t="s">
        <v>69</v>
      </c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C26" s="2"/>
      <c r="D26" s="32"/>
      <c r="E26" s="32"/>
      <c r="F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C27" s="2"/>
      <c r="D27" s="32"/>
      <c r="E27" s="32"/>
      <c r="F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19" t="s">
        <v>15</v>
      </c>
      <c r="C28" s="2"/>
      <c r="D28" s="32"/>
      <c r="E28" s="32"/>
      <c r="F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45" x14ac:dyDescent="0.25">
      <c r="B29" t="s">
        <v>28</v>
      </c>
      <c r="C29" s="2" t="s">
        <v>51</v>
      </c>
      <c r="D29" s="32"/>
      <c r="E29" s="32"/>
      <c r="F29" s="4">
        <v>50000</v>
      </c>
      <c r="G29" s="2" t="s">
        <v>63</v>
      </c>
      <c r="H29" s="4"/>
      <c r="I29" s="4">
        <v>50000</v>
      </c>
      <c r="J29" s="4"/>
      <c r="K29" s="4"/>
      <c r="L29" s="4"/>
      <c r="M29" s="4"/>
      <c r="N29" s="4"/>
      <c r="O29" s="4"/>
      <c r="P29" s="4"/>
      <c r="Q29" s="4"/>
    </row>
    <row r="30" spans="1:17" ht="30" x14ac:dyDescent="0.25">
      <c r="B30" t="s">
        <v>94</v>
      </c>
      <c r="C30" s="2" t="s">
        <v>95</v>
      </c>
      <c r="D30" s="32"/>
      <c r="E30" s="32"/>
      <c r="F30" s="4">
        <v>50000</v>
      </c>
      <c r="G30" s="2" t="s">
        <v>63</v>
      </c>
      <c r="H30" s="4"/>
      <c r="I30" s="4"/>
      <c r="J30" s="4">
        <v>50000</v>
      </c>
      <c r="K30" s="4"/>
      <c r="L30" s="4"/>
      <c r="M30" s="4"/>
      <c r="N30" s="4"/>
      <c r="O30" s="4"/>
      <c r="P30" s="4"/>
      <c r="Q30" s="4"/>
    </row>
    <row r="31" spans="1:17" x14ac:dyDescent="0.25">
      <c r="C31" s="2"/>
      <c r="D31" s="32"/>
      <c r="E31" s="32"/>
      <c r="F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19" t="s">
        <v>16</v>
      </c>
      <c r="C32" s="2"/>
      <c r="D32" s="32"/>
      <c r="E32" s="32"/>
      <c r="F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45" x14ac:dyDescent="0.25">
      <c r="A33" s="39" t="s">
        <v>108</v>
      </c>
      <c r="B33" s="2" t="s">
        <v>29</v>
      </c>
      <c r="C33" s="2" t="s">
        <v>112</v>
      </c>
      <c r="D33" s="32" t="s">
        <v>96</v>
      </c>
      <c r="E33" s="32"/>
      <c r="F33" s="4">
        <v>150000</v>
      </c>
      <c r="G33" s="2" t="s">
        <v>63</v>
      </c>
      <c r="H33" s="4"/>
      <c r="I33" s="4">
        <v>150000</v>
      </c>
      <c r="J33" s="4"/>
      <c r="K33" s="4"/>
      <c r="L33" s="4"/>
      <c r="M33" s="4"/>
      <c r="N33" s="4"/>
      <c r="O33" s="4"/>
      <c r="P33" s="4"/>
      <c r="Q33" s="4"/>
    </row>
    <row r="34" spans="1:17" ht="80.25" customHeight="1" x14ac:dyDescent="0.25">
      <c r="B34" t="s">
        <v>30</v>
      </c>
      <c r="C34" s="2" t="s">
        <v>75</v>
      </c>
      <c r="D34" s="32" t="s">
        <v>82</v>
      </c>
      <c r="E34" s="32"/>
      <c r="F34" s="4">
        <v>45000</v>
      </c>
      <c r="G34" s="2" t="s">
        <v>66</v>
      </c>
      <c r="H34" s="4"/>
      <c r="I34" s="4"/>
      <c r="J34" s="4"/>
      <c r="K34" s="4">
        <v>45000</v>
      </c>
      <c r="L34" s="4"/>
      <c r="M34" s="4"/>
      <c r="N34" s="4"/>
      <c r="O34" s="4"/>
      <c r="P34" s="4"/>
      <c r="Q34" s="4"/>
    </row>
    <row r="35" spans="1:17" ht="19.5" customHeight="1" x14ac:dyDescent="0.25">
      <c r="B35" t="s">
        <v>31</v>
      </c>
      <c r="C35" s="42" t="s">
        <v>52</v>
      </c>
      <c r="D35" s="32"/>
      <c r="E35" s="32"/>
      <c r="F35" s="4">
        <v>25000</v>
      </c>
      <c r="G35" s="2" t="s">
        <v>63</v>
      </c>
      <c r="H35" s="4"/>
      <c r="I35" s="4">
        <v>25000</v>
      </c>
      <c r="J35" s="4"/>
      <c r="K35" s="4"/>
      <c r="L35" s="4"/>
      <c r="M35" s="4"/>
      <c r="N35" s="4"/>
      <c r="O35" s="4"/>
      <c r="P35" s="4"/>
      <c r="Q35" s="4"/>
    </row>
    <row r="36" spans="1:17" ht="30" x14ac:dyDescent="0.25">
      <c r="A36" s="39" t="s">
        <v>109</v>
      </c>
      <c r="B36" t="s">
        <v>32</v>
      </c>
      <c r="C36" s="2" t="s">
        <v>53</v>
      </c>
      <c r="D36" s="32"/>
      <c r="E36" s="32"/>
      <c r="F36" s="4">
        <v>60000</v>
      </c>
      <c r="G36" s="2" t="s">
        <v>63</v>
      </c>
      <c r="I36" s="4">
        <v>60000</v>
      </c>
      <c r="J36" s="4"/>
      <c r="K36" s="4"/>
      <c r="L36" s="4"/>
      <c r="M36" s="4"/>
      <c r="N36" s="4"/>
      <c r="O36" s="4"/>
      <c r="P36" s="4"/>
      <c r="Q36" s="4"/>
    </row>
    <row r="37" spans="1:17" ht="45" x14ac:dyDescent="0.25">
      <c r="A37" s="39" t="s">
        <v>110</v>
      </c>
      <c r="B37" s="41" t="s">
        <v>33</v>
      </c>
      <c r="C37" s="42" t="s">
        <v>54</v>
      </c>
      <c r="D37" s="43"/>
      <c r="E37" s="43"/>
      <c r="F37" s="44">
        <v>15000</v>
      </c>
      <c r="G37" s="42" t="s">
        <v>63</v>
      </c>
      <c r="I37" s="44">
        <v>15000</v>
      </c>
      <c r="J37" s="4"/>
      <c r="K37" s="4"/>
      <c r="L37" s="4"/>
      <c r="M37" s="4"/>
      <c r="N37" s="4"/>
      <c r="O37" s="4"/>
      <c r="P37" s="4"/>
      <c r="Q37" s="4"/>
    </row>
    <row r="38" spans="1:17" x14ac:dyDescent="0.25">
      <c r="C38" s="2"/>
      <c r="D38" s="32"/>
      <c r="E38" s="32"/>
      <c r="F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19" t="s">
        <v>34</v>
      </c>
      <c r="C39" s="2"/>
      <c r="D39" s="32"/>
      <c r="E39" s="32"/>
      <c r="F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45" x14ac:dyDescent="0.25">
      <c r="B40" s="41" t="s">
        <v>36</v>
      </c>
      <c r="C40" s="42" t="s">
        <v>55</v>
      </c>
      <c r="D40" s="43"/>
      <c r="E40" s="43"/>
      <c r="F40" s="44">
        <v>2000</v>
      </c>
      <c r="G40" s="42" t="s">
        <v>63</v>
      </c>
      <c r="H40" s="44">
        <v>2000</v>
      </c>
      <c r="I40" s="4"/>
      <c r="J40" s="4"/>
      <c r="K40" s="4"/>
      <c r="L40" s="4"/>
      <c r="M40" s="4"/>
      <c r="N40" s="4"/>
      <c r="O40" s="4"/>
      <c r="P40" s="4"/>
      <c r="Q40" s="4"/>
    </row>
    <row r="41" spans="1:17" ht="60" x14ac:dyDescent="0.25">
      <c r="B41" t="s">
        <v>37</v>
      </c>
      <c r="C41" s="2" t="s">
        <v>56</v>
      </c>
      <c r="D41" s="32"/>
      <c r="E41" s="32"/>
      <c r="F41" s="4">
        <v>10000</v>
      </c>
      <c r="G41" s="2" t="s">
        <v>63</v>
      </c>
      <c r="I41" s="4">
        <v>10000</v>
      </c>
      <c r="J41" s="4"/>
      <c r="K41" s="4"/>
      <c r="L41" s="4"/>
      <c r="M41" s="4"/>
      <c r="N41" s="4"/>
      <c r="O41" s="4"/>
      <c r="P41" s="4"/>
      <c r="Q41" s="4"/>
    </row>
    <row r="42" spans="1:17" ht="45" x14ac:dyDescent="0.25">
      <c r="B42" t="s">
        <v>38</v>
      </c>
      <c r="C42" s="2" t="s">
        <v>57</v>
      </c>
      <c r="D42" s="32"/>
      <c r="E42" s="32"/>
      <c r="F42" s="4">
        <v>10000</v>
      </c>
      <c r="G42" s="2" t="s">
        <v>63</v>
      </c>
      <c r="I42" s="4">
        <v>10000</v>
      </c>
      <c r="J42" s="4"/>
      <c r="K42" s="4"/>
      <c r="L42" s="4"/>
      <c r="M42" s="4"/>
      <c r="N42" s="4"/>
      <c r="O42" s="4"/>
      <c r="P42" s="4"/>
      <c r="Q42" s="4"/>
    </row>
    <row r="43" spans="1:17" ht="45" x14ac:dyDescent="0.25">
      <c r="B43" t="s">
        <v>39</v>
      </c>
      <c r="C43" s="2" t="s">
        <v>59</v>
      </c>
      <c r="D43" s="32"/>
      <c r="E43" s="32"/>
      <c r="F43" s="4">
        <v>30000</v>
      </c>
      <c r="G43" s="2" t="s">
        <v>63</v>
      </c>
      <c r="H43" s="4"/>
      <c r="J43" s="4">
        <v>30000</v>
      </c>
      <c r="K43" s="4"/>
      <c r="L43" s="4"/>
      <c r="M43" s="4"/>
      <c r="N43" s="4"/>
      <c r="O43" s="4"/>
      <c r="P43" s="4"/>
      <c r="Q43" s="4"/>
    </row>
    <row r="44" spans="1:17" ht="83.25" customHeight="1" x14ac:dyDescent="0.25">
      <c r="B44" t="s">
        <v>76</v>
      </c>
      <c r="C44" s="2" t="s">
        <v>77</v>
      </c>
      <c r="D44" s="32"/>
      <c r="E44" s="32"/>
      <c r="F44" s="4">
        <v>200000</v>
      </c>
      <c r="G44" s="2" t="s">
        <v>97</v>
      </c>
      <c r="H44" s="4"/>
      <c r="J44" s="4">
        <v>200000</v>
      </c>
      <c r="K44" s="4"/>
      <c r="L44" s="4"/>
      <c r="M44" s="4"/>
      <c r="N44" s="4"/>
      <c r="O44" s="4"/>
      <c r="P44" s="4"/>
      <c r="Q44" s="4"/>
    </row>
    <row r="45" spans="1:17" ht="45" x14ac:dyDescent="0.25">
      <c r="B45" t="s">
        <v>40</v>
      </c>
      <c r="C45" s="2" t="s">
        <v>58</v>
      </c>
      <c r="D45" s="32"/>
      <c r="E45" s="32"/>
      <c r="F45" s="4">
        <v>30000</v>
      </c>
      <c r="G45" s="2" t="s">
        <v>63</v>
      </c>
      <c r="H45" s="4"/>
      <c r="I45" s="4">
        <v>30000</v>
      </c>
      <c r="J45" s="4"/>
      <c r="K45" s="4"/>
      <c r="L45" s="4"/>
      <c r="M45" s="4"/>
      <c r="N45" s="4"/>
      <c r="O45" s="4"/>
      <c r="P45" s="4"/>
      <c r="Q45" s="4"/>
    </row>
    <row r="46" spans="1:17" ht="43.5" customHeight="1" x14ac:dyDescent="0.25">
      <c r="B46" s="2" t="s">
        <v>101</v>
      </c>
      <c r="C46" s="2"/>
      <c r="D46" s="32"/>
      <c r="E46" s="32"/>
      <c r="F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C47" s="2"/>
      <c r="D47" s="32"/>
      <c r="E47" s="32"/>
      <c r="F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15.75" thickBot="1" x14ac:dyDescent="0.3">
      <c r="C48" s="2"/>
      <c r="D48" s="32"/>
      <c r="E48" s="32"/>
      <c r="F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15.75" thickBot="1" x14ac:dyDescent="0.3">
      <c r="A49" s="15" t="s">
        <v>65</v>
      </c>
      <c r="B49" s="16"/>
      <c r="C49" s="16"/>
      <c r="D49" s="33"/>
      <c r="E49" s="33"/>
      <c r="F49" s="17">
        <f>SUM(F5:F48)-(F12+F13+F14+F15+F16+F17)</f>
        <v>15702000</v>
      </c>
      <c r="G49" s="21"/>
      <c r="H49" s="22">
        <f t="shared" ref="H49:Q49" si="0">SUM(H4:H48)</f>
        <v>32000</v>
      </c>
      <c r="I49" s="22">
        <f t="shared" si="0"/>
        <v>380000</v>
      </c>
      <c r="J49" s="22">
        <f t="shared" si="0"/>
        <v>1310000</v>
      </c>
      <c r="K49" s="22">
        <f t="shared" si="0"/>
        <v>4920000</v>
      </c>
      <c r="L49" s="22">
        <f t="shared" si="0"/>
        <v>5410000</v>
      </c>
      <c r="M49" s="22">
        <f t="shared" si="0"/>
        <v>30000</v>
      </c>
      <c r="N49" s="22">
        <f t="shared" si="0"/>
        <v>2530000</v>
      </c>
      <c r="O49" s="22">
        <f t="shared" si="0"/>
        <v>30000</v>
      </c>
      <c r="P49" s="22">
        <f t="shared" si="0"/>
        <v>1030000</v>
      </c>
      <c r="Q49" s="22">
        <f t="shared" si="0"/>
        <v>30000</v>
      </c>
    </row>
    <row r="50" spans="1:17" ht="30" x14ac:dyDescent="0.25">
      <c r="G50" s="23" t="s">
        <v>111</v>
      </c>
      <c r="H50" s="24">
        <f>SUM(H49*1.445)</f>
        <v>46240</v>
      </c>
      <c r="I50" s="24">
        <f>SUM(I49*1.445)*1.05</f>
        <v>576555</v>
      </c>
      <c r="J50" s="24">
        <f t="shared" ref="J50:Q50" si="1">SUM(J49*1.445)*1.05</f>
        <v>1987597.5</v>
      </c>
      <c r="K50" s="24">
        <f t="shared" si="1"/>
        <v>7464870</v>
      </c>
      <c r="L50" s="24">
        <f t="shared" si="1"/>
        <v>8208322.5</v>
      </c>
      <c r="M50" s="24">
        <f t="shared" si="1"/>
        <v>45517.5</v>
      </c>
      <c r="N50" s="24">
        <f t="shared" si="1"/>
        <v>3838642.5</v>
      </c>
      <c r="O50" s="24">
        <f t="shared" si="1"/>
        <v>45517.5</v>
      </c>
      <c r="P50" s="24">
        <f t="shared" si="1"/>
        <v>1562767.5</v>
      </c>
      <c r="Q50" s="24">
        <f t="shared" si="1"/>
        <v>45517.5</v>
      </c>
    </row>
    <row r="51" spans="1:17" s="6" customFormat="1" x14ac:dyDescent="0.25">
      <c r="A51" s="7"/>
      <c r="B51" s="11" t="s">
        <v>41</v>
      </c>
      <c r="C51" s="10">
        <v>0.1</v>
      </c>
      <c r="D51" s="10"/>
      <c r="E51" s="10"/>
      <c r="F51" s="13">
        <f>SUM(F49*0.1)</f>
        <v>1570200</v>
      </c>
      <c r="G51" s="47"/>
      <c r="H51" s="47"/>
      <c r="I51" s="47"/>
      <c r="J51" s="47"/>
      <c r="K51" s="5"/>
    </row>
    <row r="52" spans="1:17" s="6" customFormat="1" x14ac:dyDescent="0.25">
      <c r="A52" s="7"/>
      <c r="B52" s="11" t="s">
        <v>42</v>
      </c>
      <c r="C52" s="10">
        <v>0.06</v>
      </c>
      <c r="D52" s="10"/>
      <c r="E52" s="10"/>
      <c r="F52" s="13">
        <f>SUM(F49*C52)</f>
        <v>942120</v>
      </c>
      <c r="G52" s="46"/>
      <c r="H52" s="46"/>
      <c r="I52" s="46"/>
      <c r="J52" s="46"/>
      <c r="K52" s="5"/>
    </row>
    <row r="53" spans="1:17" s="6" customFormat="1" x14ac:dyDescent="0.25">
      <c r="A53" s="7"/>
      <c r="B53" s="11" t="s">
        <v>43</v>
      </c>
      <c r="C53" s="10">
        <v>0.02</v>
      </c>
      <c r="D53" s="10"/>
      <c r="E53" s="10"/>
      <c r="F53" s="13">
        <f>SUM(F49*C53)</f>
        <v>314040</v>
      </c>
      <c r="G53" s="46"/>
      <c r="H53" s="46"/>
      <c r="I53" s="46"/>
      <c r="J53" s="46"/>
      <c r="K53" s="5"/>
    </row>
    <row r="54" spans="1:17" s="6" customFormat="1" x14ac:dyDescent="0.25">
      <c r="A54" s="7"/>
      <c r="B54" s="11" t="s">
        <v>44</v>
      </c>
      <c r="C54" s="10">
        <v>0.1</v>
      </c>
      <c r="D54" s="10"/>
      <c r="E54" s="10"/>
      <c r="F54" s="13">
        <f>SUM(F49*C54)</f>
        <v>1570200</v>
      </c>
      <c r="G54" s="46"/>
      <c r="H54" s="46"/>
      <c r="I54" s="46"/>
      <c r="J54" s="46"/>
      <c r="K54" s="5"/>
    </row>
    <row r="55" spans="1:17" s="6" customFormat="1" x14ac:dyDescent="0.25">
      <c r="A55" s="8"/>
      <c r="B55" s="9"/>
      <c r="C55" s="14" t="s">
        <v>48</v>
      </c>
      <c r="D55" s="14"/>
      <c r="E55" s="14"/>
      <c r="F55" s="9">
        <f>SUM(F49:F54)</f>
        <v>20098560</v>
      </c>
      <c r="G55" s="45"/>
      <c r="H55" s="45"/>
      <c r="I55" s="45"/>
      <c r="J55" s="45"/>
      <c r="K55" s="5"/>
    </row>
    <row r="56" spans="1:17" s="6" customFormat="1" x14ac:dyDescent="0.25">
      <c r="A56" s="7"/>
      <c r="B56" s="7" t="s">
        <v>45</v>
      </c>
      <c r="C56" s="10">
        <v>0.05</v>
      </c>
      <c r="D56" s="10"/>
      <c r="E56" s="10"/>
      <c r="F56" s="13">
        <f>SUM(F55*C56)</f>
        <v>1004928</v>
      </c>
      <c r="G56" s="46"/>
      <c r="H56" s="46"/>
      <c r="I56" s="46"/>
      <c r="J56" s="46"/>
      <c r="K56" s="5"/>
    </row>
    <row r="57" spans="1:17" s="6" customFormat="1" x14ac:dyDescent="0.25">
      <c r="A57" s="7"/>
      <c r="B57" s="7" t="s">
        <v>46</v>
      </c>
      <c r="C57" s="10">
        <v>0.1</v>
      </c>
      <c r="D57" s="10"/>
      <c r="E57" s="10"/>
      <c r="F57" s="13">
        <f>SUM(F55*C57)</f>
        <v>2009856</v>
      </c>
      <c r="G57" s="46"/>
      <c r="H57" s="46"/>
      <c r="I57" s="46"/>
      <c r="J57" s="46"/>
      <c r="K57" s="5"/>
    </row>
    <row r="58" spans="1:17" s="6" customFormat="1" x14ac:dyDescent="0.25">
      <c r="A58" s="7"/>
      <c r="B58" s="7" t="s">
        <v>47</v>
      </c>
      <c r="C58" s="12">
        <v>1.4999999999999999E-2</v>
      </c>
      <c r="D58" s="12"/>
      <c r="E58" s="12"/>
      <c r="F58" s="13">
        <f>SUM(F55*C58)</f>
        <v>301478.39999999997</v>
      </c>
      <c r="G58" s="46"/>
      <c r="H58" s="46"/>
      <c r="I58" s="46"/>
      <c r="J58" s="46"/>
      <c r="K58" s="5"/>
    </row>
    <row r="59" spans="1:17" x14ac:dyDescent="0.25">
      <c r="A59" s="25" t="s">
        <v>49</v>
      </c>
      <c r="B59" s="26"/>
      <c r="C59" s="25"/>
      <c r="D59" s="25"/>
      <c r="E59" s="25"/>
      <c r="F59" s="27">
        <f>SUM(F55:F58)</f>
        <v>23414822.399999999</v>
      </c>
    </row>
    <row r="60" spans="1:17" x14ac:dyDescent="0.25">
      <c r="A60" s="20"/>
    </row>
  </sheetData>
  <mergeCells count="8">
    <mergeCell ref="G55:J55"/>
    <mergeCell ref="G56:J56"/>
    <mergeCell ref="G57:J57"/>
    <mergeCell ref="G58:J58"/>
    <mergeCell ref="G51:J51"/>
    <mergeCell ref="G52:J52"/>
    <mergeCell ref="G53:J53"/>
    <mergeCell ref="G54:J54"/>
  </mergeCells>
  <pageMargins left="0.7" right="0.7" top="0.75" bottom="0.75" header="0.3" footer="0.3"/>
  <pageSetup paperSize="5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Miles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Community College</dc:creator>
  <cp:lastModifiedBy>laneyc</cp:lastModifiedBy>
  <cp:lastPrinted>2017-07-03T19:46:06Z</cp:lastPrinted>
  <dcterms:created xsi:type="dcterms:W3CDTF">2016-07-21T18:43:52Z</dcterms:created>
  <dcterms:modified xsi:type="dcterms:W3CDTF">2018-01-10T15:08:00Z</dcterms:modified>
</cp:coreProperties>
</file>